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ddy\Documents\COMMITTE\Utah_Rivers\"/>
    </mc:Choice>
  </mc:AlternateContent>
  <bookViews>
    <workbookView xWindow="0" yWindow="0" windowWidth="17250" windowHeight="78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K15" i="1"/>
  <c r="L15" i="1"/>
  <c r="J16" i="1"/>
  <c r="K16" i="1"/>
  <c r="L16" i="1"/>
  <c r="J17" i="1"/>
  <c r="K17" i="1"/>
  <c r="L17" i="1"/>
  <c r="L45" i="1" s="1"/>
  <c r="J18" i="1"/>
  <c r="K18" i="1"/>
  <c r="L18" i="1"/>
  <c r="J19" i="1"/>
  <c r="K19" i="1"/>
  <c r="L19" i="1"/>
  <c r="J20" i="1"/>
  <c r="K20" i="1"/>
  <c r="L20" i="1"/>
  <c r="J21" i="1"/>
  <c r="K21" i="1"/>
  <c r="L21" i="1"/>
  <c r="J22" i="1"/>
  <c r="K22" i="1"/>
  <c r="L22" i="1"/>
  <c r="J23" i="1"/>
  <c r="K23" i="1"/>
  <c r="L23" i="1"/>
  <c r="J24" i="1"/>
  <c r="K24" i="1"/>
  <c r="L24" i="1"/>
  <c r="J25" i="1"/>
  <c r="K25" i="1"/>
  <c r="L25" i="1"/>
  <c r="J26" i="1"/>
  <c r="K26" i="1"/>
  <c r="L26" i="1"/>
  <c r="J27" i="1"/>
  <c r="K27" i="1"/>
  <c r="L27" i="1"/>
  <c r="J28" i="1"/>
  <c r="K28" i="1"/>
  <c r="L28" i="1"/>
  <c r="J29" i="1"/>
  <c r="K29" i="1"/>
  <c r="L29" i="1"/>
  <c r="J30" i="1"/>
  <c r="K30" i="1"/>
  <c r="L30" i="1"/>
  <c r="J31" i="1"/>
  <c r="K31" i="1"/>
  <c r="L31" i="1"/>
  <c r="J32" i="1"/>
  <c r="K32" i="1"/>
  <c r="L32" i="1"/>
  <c r="J33" i="1"/>
  <c r="K33" i="1"/>
  <c r="L33" i="1"/>
  <c r="J34" i="1"/>
  <c r="K34" i="1"/>
  <c r="L34" i="1"/>
  <c r="J35" i="1"/>
  <c r="K35" i="1"/>
  <c r="L35" i="1"/>
  <c r="J36" i="1"/>
  <c r="K36" i="1"/>
  <c r="L36" i="1"/>
  <c r="J37" i="1"/>
  <c r="K37" i="1"/>
  <c r="L37" i="1"/>
  <c r="J38" i="1"/>
  <c r="K38" i="1"/>
  <c r="L38" i="1"/>
  <c r="J39" i="1"/>
  <c r="K39" i="1"/>
  <c r="L39" i="1"/>
  <c r="J40" i="1"/>
  <c r="K40" i="1"/>
  <c r="L40" i="1"/>
  <c r="J41" i="1"/>
  <c r="K41" i="1"/>
  <c r="L41" i="1"/>
  <c r="J42" i="1"/>
  <c r="K42" i="1"/>
  <c r="L42" i="1"/>
  <c r="J43" i="1"/>
  <c r="K43" i="1"/>
  <c r="L43" i="1"/>
  <c r="L14" i="1"/>
  <c r="K14" i="1"/>
  <c r="J14" i="1"/>
  <c r="J45" i="1" l="1"/>
  <c r="K45" i="1"/>
  <c r="H48" i="1"/>
  <c r="I48" i="1" s="1"/>
  <c r="F48" i="1"/>
  <c r="I47" i="1"/>
  <c r="H47" i="1"/>
  <c r="F47" i="1"/>
  <c r="H46" i="1"/>
  <c r="I46" i="1" s="1"/>
  <c r="F46" i="1"/>
  <c r="H45" i="1"/>
  <c r="I45" i="1" s="1"/>
  <c r="F45" i="1"/>
  <c r="H44" i="1"/>
  <c r="I44" i="1" s="1"/>
  <c r="F44" i="1"/>
  <c r="I43" i="1"/>
  <c r="H43" i="1"/>
  <c r="F43" i="1"/>
  <c r="H42" i="1"/>
  <c r="I42" i="1" s="1"/>
  <c r="F42" i="1"/>
  <c r="H41" i="1"/>
  <c r="I41" i="1" s="1"/>
  <c r="F41" i="1"/>
  <c r="H40" i="1"/>
  <c r="I40" i="1" s="1"/>
  <c r="F40" i="1"/>
  <c r="H39" i="1"/>
  <c r="I39" i="1" s="1"/>
  <c r="F39" i="1"/>
  <c r="H38" i="1"/>
  <c r="I38" i="1" s="1"/>
  <c r="F38" i="1"/>
  <c r="H37" i="1"/>
  <c r="I37" i="1" s="1"/>
  <c r="F37" i="1"/>
  <c r="H36" i="1"/>
  <c r="I36" i="1" s="1"/>
  <c r="F36" i="1"/>
  <c r="H35" i="1"/>
  <c r="I35" i="1" s="1"/>
  <c r="F35" i="1"/>
  <c r="H34" i="1"/>
  <c r="I34" i="1" s="1"/>
  <c r="F34" i="1"/>
  <c r="H33" i="1"/>
  <c r="I33" i="1" s="1"/>
  <c r="F33" i="1"/>
  <c r="H32" i="1"/>
  <c r="I32" i="1" s="1"/>
  <c r="F32" i="1"/>
  <c r="H31" i="1"/>
  <c r="I31" i="1" s="1"/>
  <c r="F31" i="1"/>
  <c r="H30" i="1"/>
  <c r="I30" i="1" s="1"/>
  <c r="F30" i="1"/>
  <c r="H29" i="1"/>
  <c r="I29" i="1" s="1"/>
  <c r="F29" i="1"/>
  <c r="H28" i="1"/>
  <c r="I28" i="1" s="1"/>
  <c r="F28" i="1"/>
  <c r="H27" i="1"/>
  <c r="I27" i="1" s="1"/>
  <c r="F27" i="1"/>
  <c r="H26" i="1"/>
  <c r="I26" i="1" s="1"/>
  <c r="F26" i="1"/>
  <c r="H25" i="1"/>
  <c r="I25" i="1" s="1"/>
  <c r="F25" i="1"/>
  <c r="H24" i="1"/>
  <c r="I24" i="1" s="1"/>
  <c r="F24" i="1"/>
  <c r="H23" i="1"/>
  <c r="I23" i="1" s="1"/>
  <c r="F23" i="1"/>
  <c r="H22" i="1"/>
  <c r="I22" i="1" s="1"/>
  <c r="F22" i="1"/>
  <c r="H21" i="1"/>
  <c r="I21" i="1" s="1"/>
  <c r="F21" i="1"/>
  <c r="H20" i="1"/>
  <c r="I20" i="1" s="1"/>
  <c r="F20" i="1"/>
  <c r="H19" i="1"/>
  <c r="I19" i="1" s="1"/>
  <c r="F19" i="1"/>
  <c r="H18" i="1"/>
  <c r="I18" i="1" s="1"/>
  <c r="F18" i="1"/>
  <c r="H17" i="1"/>
  <c r="I17" i="1" s="1"/>
  <c r="F17" i="1"/>
  <c r="H16" i="1"/>
  <c r="I16" i="1" s="1"/>
  <c r="F16" i="1"/>
  <c r="H15" i="1"/>
  <c r="I15" i="1" s="1"/>
  <c r="F15" i="1"/>
  <c r="H14" i="1"/>
  <c r="I14" i="1" s="1"/>
  <c r="F14" i="1"/>
  <c r="H13" i="1"/>
  <c r="I13" i="1" s="1"/>
  <c r="F13" i="1"/>
  <c r="H12" i="1"/>
  <c r="I12" i="1" s="1"/>
  <c r="F12" i="1"/>
  <c r="H11" i="1"/>
  <c r="I11" i="1" s="1"/>
  <c r="F11" i="1"/>
  <c r="H10" i="1"/>
  <c r="I10" i="1" s="1"/>
  <c r="F10" i="1"/>
  <c r="H9" i="1"/>
  <c r="I9" i="1" s="1"/>
  <c r="F9" i="1"/>
  <c r="H8" i="1"/>
  <c r="I8" i="1" s="1"/>
  <c r="F8" i="1"/>
  <c r="H7" i="1"/>
  <c r="I7" i="1" s="1"/>
  <c r="F7" i="1"/>
  <c r="H6" i="1"/>
  <c r="I6" i="1" s="1"/>
  <c r="F6" i="1"/>
</calcChain>
</file>

<file path=xl/sharedStrings.xml><?xml version="1.0" encoding="utf-8"?>
<sst xmlns="http://schemas.openxmlformats.org/spreadsheetml/2006/main" count="11" uniqueCount="11">
  <si>
    <t>Payment</t>
  </si>
  <si>
    <t>AF Takedown</t>
  </si>
  <si>
    <t>Share of Takedown</t>
  </si>
  <si>
    <t>Total Debt Service on State Bonds</t>
  </si>
  <si>
    <t>Year</t>
  </si>
  <si>
    <t>Labels</t>
  </si>
  <si>
    <t>Assumptions</t>
  </si>
  <si>
    <t>EWFB MEETING, JUNE 13, 2018</t>
  </si>
  <si>
    <t>LAKE POWELL PIPELINE TAKEDOWN PAYMENT SCHEDULE</t>
  </si>
  <si>
    <t>2021 present value of payment at various interest rates</t>
  </si>
  <si>
    <t>Present value of all repayments (2021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</si>
</sst>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_(&quot;$&quot;* #,##0_);_(&quot;$&quot;* \(#,##0\);_(&quot;$&quot;* &quot;-&quot;??_);_(@_)"/>
    <numFmt numFmtId="165" formatCode="0.0%"/>
  </numFmts>
  <fonts count="7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6"/>
      <color theme="1"/>
      <name val="Arial Narrow"/>
      <family val="2"/>
    </font>
    <font>
      <b/>
      <sz val="14"/>
      <color theme="1" tint="0.499984740745262"/>
      <name val="Arial Narrow"/>
      <family val="2"/>
    </font>
    <font>
      <i/>
      <sz val="11"/>
      <color theme="1"/>
      <name val="Arial Narrow"/>
      <family val="2"/>
    </font>
    <font>
      <b/>
      <i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6" fontId="0" fillId="0" borderId="0" xfId="0" applyNumberFormat="1"/>
    <xf numFmtId="164" fontId="0" fillId="0" borderId="0" xfId="0" applyNumberForma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6" fontId="0" fillId="0" borderId="7" xfId="0" applyNumberFormat="1" applyBorder="1" applyAlignment="1">
      <alignment horizontal="right"/>
    </xf>
    <xf numFmtId="165" fontId="0" fillId="0" borderId="3" xfId="1" applyNumberFormat="1" applyFont="1" applyBorder="1" applyAlignment="1">
      <alignment horizontal="right"/>
    </xf>
    <xf numFmtId="6" fontId="0" fillId="0" borderId="8" xfId="0" applyNumberFormat="1" applyBorder="1" applyAlignment="1">
      <alignment horizontal="right"/>
    </xf>
    <xf numFmtId="0" fontId="0" fillId="2" borderId="6" xfId="0" applyFill="1" applyBorder="1"/>
    <xf numFmtId="0" fontId="0" fillId="0" borderId="4" xfId="0" applyBorder="1" applyAlignment="1">
      <alignment wrapText="1"/>
    </xf>
    <xf numFmtId="6" fontId="0" fillId="0" borderId="6" xfId="0" applyNumberFormat="1" applyBorder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6" fontId="5" fillId="0" borderId="7" xfId="0" applyNumberFormat="1" applyFont="1" applyBorder="1" applyAlignment="1">
      <alignment horizontal="right"/>
    </xf>
    <xf numFmtId="0" fontId="6" fillId="0" borderId="0" xfId="0" applyFont="1"/>
    <xf numFmtId="9" fontId="6" fillId="0" borderId="0" xfId="0" applyNumberFormat="1" applyFont="1"/>
    <xf numFmtId="6" fontId="6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tabSelected="1" topLeftCell="A10" zoomScaleNormal="100" workbookViewId="0">
      <selection activeCell="J45" sqref="J45"/>
    </sheetView>
  </sheetViews>
  <sheetFormatPr defaultRowHeight="16.5" x14ac:dyDescent="0.3"/>
  <cols>
    <col min="1" max="1" width="2.5703125" customWidth="1"/>
    <col min="2" max="2" width="29.7109375" customWidth="1"/>
    <col min="3" max="3" width="25.5703125" customWidth="1"/>
    <col min="4" max="4" width="2.5703125" customWidth="1"/>
    <col min="5" max="5" width="14.85546875" bestFit="1" customWidth="1"/>
    <col min="6" max="6" width="14.85546875" customWidth="1"/>
    <col min="7" max="9" width="18.7109375" customWidth="1"/>
    <col min="10" max="10" width="16" customWidth="1"/>
    <col min="11" max="11" width="14.140625" customWidth="1"/>
    <col min="12" max="12" width="14.28515625" customWidth="1"/>
    <col min="13" max="16" width="18" customWidth="1"/>
  </cols>
  <sheetData>
    <row r="1" spans="1:16" ht="20.25" x14ac:dyDescent="0.3">
      <c r="A1" s="20" t="s">
        <v>8</v>
      </c>
    </row>
    <row r="2" spans="1:16" ht="18.75" x14ac:dyDescent="0.3">
      <c r="A2" s="21" t="s">
        <v>7</v>
      </c>
      <c r="J2" s="24" t="s">
        <v>9</v>
      </c>
      <c r="K2" s="24"/>
      <c r="L2" s="24"/>
    </row>
    <row r="3" spans="1:16" x14ac:dyDescent="0.3">
      <c r="J3" s="25">
        <v>0.02</v>
      </c>
      <c r="K3" s="25">
        <v>0.04</v>
      </c>
      <c r="L3" s="25">
        <v>0.06</v>
      </c>
    </row>
    <row r="4" spans="1:16" x14ac:dyDescent="0.3">
      <c r="J4" s="22"/>
      <c r="K4" s="22"/>
      <c r="L4" s="22"/>
    </row>
    <row r="5" spans="1:16" x14ac:dyDescent="0.3">
      <c r="B5" s="9" t="s">
        <v>6</v>
      </c>
      <c r="C5" s="17"/>
      <c r="E5" s="9" t="s">
        <v>4</v>
      </c>
      <c r="F5" s="10" t="s">
        <v>5</v>
      </c>
      <c r="G5" s="11" t="s">
        <v>1</v>
      </c>
      <c r="H5" s="11" t="s">
        <v>2</v>
      </c>
      <c r="I5" s="12" t="s">
        <v>0</v>
      </c>
      <c r="J5" s="22"/>
      <c r="K5" s="22"/>
      <c r="L5" s="22"/>
    </row>
    <row r="6" spans="1:16" x14ac:dyDescent="0.3">
      <c r="B6" s="18" t="s">
        <v>3</v>
      </c>
      <c r="C6" s="19">
        <v>2043502877.467407</v>
      </c>
      <c r="E6" s="3">
        <v>2018</v>
      </c>
      <c r="F6" s="7" t="str">
        <f>"'"&amp;RIGHT(E6,2)</f>
        <v>'18</v>
      </c>
      <c r="G6" s="5">
        <v>0</v>
      </c>
      <c r="H6" s="13">
        <f t="shared" ref="H6:H48" si="0">G6/SUM($G$6:$G$48)</f>
        <v>0</v>
      </c>
      <c r="I6" s="14">
        <f t="shared" ref="I6:I48" si="1">$C$6*H6</f>
        <v>0</v>
      </c>
      <c r="J6" s="22"/>
      <c r="K6" s="22"/>
      <c r="L6" s="22"/>
      <c r="P6" s="2"/>
    </row>
    <row r="7" spans="1:16" x14ac:dyDescent="0.3">
      <c r="E7" s="3">
        <v>2019</v>
      </c>
      <c r="F7" s="7" t="str">
        <f t="shared" ref="F7:F48" si="2">"'"&amp;RIGHT(E7,2)</f>
        <v>'19</v>
      </c>
      <c r="G7" s="5">
        <v>0</v>
      </c>
      <c r="H7" s="13">
        <f t="shared" si="0"/>
        <v>0</v>
      </c>
      <c r="I7" s="14">
        <f t="shared" si="1"/>
        <v>0</v>
      </c>
      <c r="J7" s="22"/>
      <c r="K7" s="22"/>
      <c r="L7" s="22"/>
      <c r="M7" s="1"/>
      <c r="N7" s="2"/>
      <c r="O7" s="1"/>
      <c r="P7" s="2"/>
    </row>
    <row r="8" spans="1:16" x14ac:dyDescent="0.3">
      <c r="E8" s="3">
        <v>2020</v>
      </c>
      <c r="F8" s="7" t="str">
        <f t="shared" si="2"/>
        <v>'20</v>
      </c>
      <c r="G8" s="5">
        <v>0</v>
      </c>
      <c r="H8" s="13">
        <f t="shared" si="0"/>
        <v>0</v>
      </c>
      <c r="I8" s="14">
        <f t="shared" si="1"/>
        <v>0</v>
      </c>
      <c r="J8" s="22"/>
      <c r="K8" s="22"/>
      <c r="L8" s="22"/>
      <c r="M8" s="1"/>
      <c r="N8" s="2"/>
      <c r="O8" s="1"/>
      <c r="P8" s="2"/>
    </row>
    <row r="9" spans="1:16" x14ac:dyDescent="0.3">
      <c r="E9" s="3">
        <v>2021</v>
      </c>
      <c r="F9" s="7" t="str">
        <f t="shared" si="2"/>
        <v>'21</v>
      </c>
      <c r="G9" s="5">
        <v>0</v>
      </c>
      <c r="H9" s="13">
        <f t="shared" si="0"/>
        <v>0</v>
      </c>
      <c r="I9" s="14">
        <f t="shared" si="1"/>
        <v>0</v>
      </c>
      <c r="J9" s="22"/>
      <c r="K9" s="22"/>
      <c r="L9" s="22"/>
      <c r="M9" s="1"/>
      <c r="N9" s="2"/>
      <c r="O9" s="1"/>
      <c r="P9" s="2"/>
    </row>
    <row r="10" spans="1:16" x14ac:dyDescent="0.3">
      <c r="E10" s="3">
        <v>2022</v>
      </c>
      <c r="F10" s="7" t="str">
        <f t="shared" si="2"/>
        <v>'22</v>
      </c>
      <c r="G10" s="5">
        <v>0</v>
      </c>
      <c r="H10" s="13">
        <f t="shared" si="0"/>
        <v>0</v>
      </c>
      <c r="I10" s="14">
        <f t="shared" si="1"/>
        <v>0</v>
      </c>
      <c r="J10" s="22"/>
      <c r="K10" s="22"/>
      <c r="L10" s="22"/>
      <c r="M10" s="1"/>
      <c r="N10" s="2"/>
      <c r="O10" s="1"/>
      <c r="P10" s="2"/>
    </row>
    <row r="11" spans="1:16" x14ac:dyDescent="0.3">
      <c r="E11" s="3">
        <v>2023</v>
      </c>
      <c r="F11" s="7" t="str">
        <f t="shared" si="2"/>
        <v>'23</v>
      </c>
      <c r="G11" s="5">
        <v>0</v>
      </c>
      <c r="H11" s="13">
        <f t="shared" si="0"/>
        <v>0</v>
      </c>
      <c r="I11" s="14">
        <f t="shared" si="1"/>
        <v>0</v>
      </c>
      <c r="J11" s="22"/>
      <c r="K11" s="22"/>
      <c r="L11" s="22"/>
      <c r="M11" s="1"/>
      <c r="N11" s="2"/>
      <c r="O11" s="1"/>
      <c r="P11" s="2"/>
    </row>
    <row r="12" spans="1:16" x14ac:dyDescent="0.3">
      <c r="E12" s="3">
        <v>2024</v>
      </c>
      <c r="F12" s="7" t="str">
        <f t="shared" si="2"/>
        <v>'24</v>
      </c>
      <c r="G12" s="5">
        <v>0</v>
      </c>
      <c r="H12" s="13">
        <f t="shared" si="0"/>
        <v>0</v>
      </c>
      <c r="I12" s="14">
        <f t="shared" si="1"/>
        <v>0</v>
      </c>
      <c r="J12" s="22"/>
      <c r="K12" s="22"/>
      <c r="L12" s="22"/>
      <c r="M12" s="1"/>
      <c r="N12" s="2"/>
      <c r="O12" s="1"/>
      <c r="P12" s="2"/>
    </row>
    <row r="13" spans="1:16" x14ac:dyDescent="0.3">
      <c r="E13" s="3">
        <v>2025</v>
      </c>
      <c r="F13" s="7" t="str">
        <f t="shared" si="2"/>
        <v>'25</v>
      </c>
      <c r="G13" s="5">
        <v>0</v>
      </c>
      <c r="H13" s="13">
        <f t="shared" si="0"/>
        <v>0</v>
      </c>
      <c r="I13" s="14">
        <f t="shared" si="1"/>
        <v>0</v>
      </c>
      <c r="J13" s="22"/>
      <c r="K13" s="22"/>
      <c r="L13" s="22"/>
      <c r="M13" s="1"/>
      <c r="N13" s="2"/>
      <c r="O13" s="1"/>
      <c r="P13" s="2"/>
    </row>
    <row r="14" spans="1:16" x14ac:dyDescent="0.3">
      <c r="E14" s="3">
        <v>2026</v>
      </c>
      <c r="F14" s="7" t="str">
        <f t="shared" si="2"/>
        <v>'26</v>
      </c>
      <c r="G14" s="5">
        <v>15571.783445972982</v>
      </c>
      <c r="H14" s="13">
        <f t="shared" si="0"/>
        <v>0.18932489691027224</v>
      </c>
      <c r="I14" s="14">
        <f t="shared" si="1"/>
        <v>386885971.61236149</v>
      </c>
      <c r="J14" s="23">
        <f>$I14/(1+J$3)^($E14-2021+1)</f>
        <v>343543670.9610765</v>
      </c>
      <c r="K14" s="23">
        <f>$I14/(1+K$3)^($E14-2021+1)</f>
        <v>305761603.16647011</v>
      </c>
      <c r="L14" s="23">
        <f>$I14/(1+L$3)^($E14-2021+1)</f>
        <v>272739343.6363796</v>
      </c>
      <c r="M14" s="1"/>
      <c r="N14" s="2"/>
      <c r="O14" s="1"/>
      <c r="P14" s="2"/>
    </row>
    <row r="15" spans="1:16" x14ac:dyDescent="0.3">
      <c r="E15" s="3">
        <v>2027</v>
      </c>
      <c r="F15" s="7" t="str">
        <f t="shared" si="2"/>
        <v>'27</v>
      </c>
      <c r="G15" s="5">
        <v>25.064116329929675</v>
      </c>
      <c r="H15" s="13">
        <f t="shared" si="0"/>
        <v>3.0473460260829521E-4</v>
      </c>
      <c r="I15" s="14">
        <f t="shared" si="1"/>
        <v>622726.0372939381</v>
      </c>
      <c r="J15" s="23">
        <f t="shared" ref="J15:L43" si="3">$I15/(1+J$3)^($E15-2021+1)</f>
        <v>542120.49025414558</v>
      </c>
      <c r="K15" s="23">
        <f t="shared" si="3"/>
        <v>473220.60848439595</v>
      </c>
      <c r="L15" s="23">
        <f t="shared" si="3"/>
        <v>414148.38094018167</v>
      </c>
      <c r="M15" s="1"/>
      <c r="N15" s="2"/>
      <c r="O15" s="1"/>
      <c r="P15" s="2"/>
    </row>
    <row r="16" spans="1:16" x14ac:dyDescent="0.3">
      <c r="E16" s="3">
        <v>2028</v>
      </c>
      <c r="F16" s="7" t="str">
        <f t="shared" si="2"/>
        <v>'28</v>
      </c>
      <c r="G16" s="5">
        <v>67.410375272447709</v>
      </c>
      <c r="H16" s="13">
        <f t="shared" si="0"/>
        <v>8.195889952759026E-4</v>
      </c>
      <c r="I16" s="14">
        <f t="shared" si="1"/>
        <v>1674832.4701869281</v>
      </c>
      <c r="J16" s="23">
        <f t="shared" si="3"/>
        <v>1429453.3866610928</v>
      </c>
      <c r="K16" s="23">
        <f t="shared" si="3"/>
        <v>1223783.6809848654</v>
      </c>
      <c r="L16" s="23">
        <f t="shared" si="3"/>
        <v>1050810.6117202695</v>
      </c>
      <c r="M16" s="1"/>
      <c r="N16" s="2"/>
      <c r="O16" s="1"/>
      <c r="P16" s="2"/>
    </row>
    <row r="17" spans="5:16" x14ac:dyDescent="0.3">
      <c r="E17" s="3">
        <v>2029</v>
      </c>
      <c r="F17" s="7" t="str">
        <f t="shared" si="2"/>
        <v>'29</v>
      </c>
      <c r="G17" s="5">
        <v>62.684244087504339</v>
      </c>
      <c r="H17" s="13">
        <f t="shared" si="0"/>
        <v>7.6212773513968971E-4</v>
      </c>
      <c r="I17" s="14">
        <f t="shared" si="1"/>
        <v>1557410.2197556738</v>
      </c>
      <c r="J17" s="23">
        <f t="shared" si="3"/>
        <v>1303171.2025044542</v>
      </c>
      <c r="K17" s="23">
        <f t="shared" si="3"/>
        <v>1094215.7622552479</v>
      </c>
      <c r="L17" s="23">
        <f t="shared" si="3"/>
        <v>921828.71615934186</v>
      </c>
      <c r="M17" s="1"/>
      <c r="N17" s="2"/>
      <c r="O17" s="1"/>
      <c r="P17" s="2"/>
    </row>
    <row r="18" spans="5:16" x14ac:dyDescent="0.3">
      <c r="E18" s="3">
        <v>2030</v>
      </c>
      <c r="F18" s="7" t="str">
        <f t="shared" si="2"/>
        <v>'30</v>
      </c>
      <c r="G18" s="5">
        <v>0</v>
      </c>
      <c r="H18" s="13">
        <f t="shared" si="0"/>
        <v>0</v>
      </c>
      <c r="I18" s="14">
        <f t="shared" si="1"/>
        <v>0</v>
      </c>
      <c r="J18" s="23">
        <f t="shared" si="3"/>
        <v>0</v>
      </c>
      <c r="K18" s="23">
        <f t="shared" si="3"/>
        <v>0</v>
      </c>
      <c r="L18" s="23">
        <f t="shared" si="3"/>
        <v>0</v>
      </c>
      <c r="M18" s="1"/>
      <c r="N18" s="2"/>
      <c r="O18" s="1"/>
      <c r="P18" s="2"/>
    </row>
    <row r="19" spans="5:16" x14ac:dyDescent="0.3">
      <c r="E19" s="3">
        <v>2031</v>
      </c>
      <c r="F19" s="7" t="str">
        <f t="shared" si="2"/>
        <v>'31</v>
      </c>
      <c r="G19" s="5">
        <v>0</v>
      </c>
      <c r="H19" s="13">
        <f t="shared" si="0"/>
        <v>0</v>
      </c>
      <c r="I19" s="14">
        <f t="shared" si="1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1"/>
      <c r="N19" s="2"/>
      <c r="O19" s="1"/>
      <c r="P19" s="2"/>
    </row>
    <row r="20" spans="5:16" x14ac:dyDescent="0.3">
      <c r="E20" s="3">
        <v>2032</v>
      </c>
      <c r="F20" s="7" t="str">
        <f t="shared" si="2"/>
        <v>'32</v>
      </c>
      <c r="G20" s="5">
        <v>2810.9398453982831</v>
      </c>
      <c r="H20" s="13">
        <f t="shared" si="0"/>
        <v>3.4175975943759596E-2</v>
      </c>
      <c r="I20" s="14">
        <f t="shared" si="1"/>
        <v>69838705.181329608</v>
      </c>
      <c r="J20" s="23">
        <f t="shared" si="3"/>
        <v>55067342.426937662</v>
      </c>
      <c r="K20" s="23">
        <f t="shared" si="3"/>
        <v>43621049.202750482</v>
      </c>
      <c r="L20" s="23">
        <f t="shared" si="3"/>
        <v>34707696.867007144</v>
      </c>
      <c r="M20" s="1"/>
      <c r="N20" s="2"/>
      <c r="O20" s="1"/>
      <c r="P20" s="2"/>
    </row>
    <row r="21" spans="5:16" x14ac:dyDescent="0.3">
      <c r="E21" s="3">
        <v>2033</v>
      </c>
      <c r="F21" s="7" t="str">
        <f t="shared" si="2"/>
        <v>'33</v>
      </c>
      <c r="G21" s="5">
        <v>2821.1645208546397</v>
      </c>
      <c r="H21" s="13">
        <f t="shared" si="0"/>
        <v>3.4300289618775182E-2</v>
      </c>
      <c r="I21" s="14">
        <f t="shared" si="1"/>
        <v>70092740.533932507</v>
      </c>
      <c r="J21" s="23">
        <f t="shared" si="3"/>
        <v>54183968.204726994</v>
      </c>
      <c r="K21" s="23">
        <f t="shared" si="3"/>
        <v>42095883.590841621</v>
      </c>
      <c r="L21" s="23">
        <f t="shared" si="3"/>
        <v>32862211.938222889</v>
      </c>
      <c r="M21" s="1"/>
      <c r="N21" s="2"/>
      <c r="O21" s="1"/>
      <c r="P21" s="2"/>
    </row>
    <row r="22" spans="5:16" x14ac:dyDescent="0.3">
      <c r="E22" s="3">
        <v>2034</v>
      </c>
      <c r="F22" s="7" t="str">
        <f t="shared" si="2"/>
        <v>'34</v>
      </c>
      <c r="G22" s="5">
        <v>2798.8171456211421</v>
      </c>
      <c r="H22" s="13">
        <f t="shared" si="0"/>
        <v>3.4028585704642511E-2</v>
      </c>
      <c r="I22" s="14">
        <f t="shared" si="1"/>
        <v>69537512.803583249</v>
      </c>
      <c r="J22" s="23">
        <f t="shared" si="3"/>
        <v>52700744.225824147</v>
      </c>
      <c r="K22" s="23">
        <f t="shared" si="3"/>
        <v>40156180.965471618</v>
      </c>
      <c r="L22" s="23">
        <f t="shared" si="3"/>
        <v>30756508.973588724</v>
      </c>
    </row>
    <row r="23" spans="5:16" x14ac:dyDescent="0.3">
      <c r="E23" s="3">
        <v>2035</v>
      </c>
      <c r="F23" s="7" t="str">
        <f t="shared" si="2"/>
        <v>'35</v>
      </c>
      <c r="G23" s="5">
        <v>2770.3108176959067</v>
      </c>
      <c r="H23" s="13">
        <f t="shared" si="0"/>
        <v>3.3681999996302774E-2</v>
      </c>
      <c r="I23" s="14">
        <f t="shared" si="1"/>
        <v>68829263.911301911</v>
      </c>
      <c r="J23" s="23">
        <f t="shared" si="3"/>
        <v>51141156.940364525</v>
      </c>
      <c r="K23" s="23">
        <f t="shared" si="3"/>
        <v>38218446.99782981</v>
      </c>
      <c r="L23" s="23">
        <f t="shared" si="3"/>
        <v>28720046.986331929</v>
      </c>
    </row>
    <row r="24" spans="5:16" x14ac:dyDescent="0.3">
      <c r="E24" s="3">
        <v>2036</v>
      </c>
      <c r="F24" s="7" t="str">
        <f t="shared" si="2"/>
        <v>'36</v>
      </c>
      <c r="G24" s="5">
        <v>2750.178681533449</v>
      </c>
      <c r="H24" s="13">
        <f t="shared" si="0"/>
        <v>3.3437229407451141E-2</v>
      </c>
      <c r="I24" s="14">
        <f t="shared" si="1"/>
        <v>68329074.508664206</v>
      </c>
      <c r="J24" s="23">
        <f t="shared" si="3"/>
        <v>49774028.280804455</v>
      </c>
      <c r="K24" s="23">
        <f t="shared" si="3"/>
        <v>36481451.517222814</v>
      </c>
      <c r="L24" s="23">
        <f t="shared" si="3"/>
        <v>26897486.249868903</v>
      </c>
    </row>
    <row r="25" spans="5:16" x14ac:dyDescent="0.3">
      <c r="E25" s="3">
        <v>2037</v>
      </c>
      <c r="F25" s="7" t="str">
        <f t="shared" si="2"/>
        <v>'37</v>
      </c>
      <c r="G25" s="5">
        <v>2730.2826661090076</v>
      </c>
      <c r="H25" s="13">
        <f t="shared" si="0"/>
        <v>3.3195329622354164E-2</v>
      </c>
      <c r="I25" s="14">
        <f t="shared" si="1"/>
        <v>67834751.601759791</v>
      </c>
      <c r="J25" s="23">
        <f t="shared" si="3"/>
        <v>48445040.028085172</v>
      </c>
      <c r="K25" s="23">
        <f t="shared" si="3"/>
        <v>34824546.611343995</v>
      </c>
      <c r="L25" s="23">
        <f t="shared" si="3"/>
        <v>25191413.089256495</v>
      </c>
    </row>
    <row r="26" spans="5:16" x14ac:dyDescent="0.3">
      <c r="E26" s="3">
        <v>2038</v>
      </c>
      <c r="F26" s="7" t="str">
        <f t="shared" si="2"/>
        <v>'38</v>
      </c>
      <c r="G26" s="5">
        <v>2707.6957567526115</v>
      </c>
      <c r="H26" s="13">
        <f t="shared" si="0"/>
        <v>3.2920713403842131E-2</v>
      </c>
      <c r="I26" s="14">
        <f t="shared" si="1"/>
        <v>67273572.569031224</v>
      </c>
      <c r="J26" s="23">
        <f t="shared" si="3"/>
        <v>47102222.521637402</v>
      </c>
      <c r="K26" s="23">
        <f t="shared" si="3"/>
        <v>33208127.220969394</v>
      </c>
      <c r="L26" s="23">
        <f t="shared" si="3"/>
        <v>23568878.456640046</v>
      </c>
    </row>
    <row r="27" spans="5:16" x14ac:dyDescent="0.3">
      <c r="E27" s="3">
        <v>2039</v>
      </c>
      <c r="F27" s="7" t="str">
        <f t="shared" si="2"/>
        <v>'39</v>
      </c>
      <c r="G27" s="5">
        <v>2698.7574433844129</v>
      </c>
      <c r="H27" s="13">
        <f t="shared" si="0"/>
        <v>3.281203957962301E-2</v>
      </c>
      <c r="I27" s="14">
        <f t="shared" si="1"/>
        <v>67051497.296534069</v>
      </c>
      <c r="J27" s="23">
        <f t="shared" si="3"/>
        <v>46026210.23299066</v>
      </c>
      <c r="K27" s="23">
        <f t="shared" si="3"/>
        <v>31825485.212964948</v>
      </c>
      <c r="L27" s="23">
        <f t="shared" si="3"/>
        <v>22161392.229959752</v>
      </c>
    </row>
    <row r="28" spans="5:16" x14ac:dyDescent="0.3">
      <c r="E28" s="3">
        <v>2040</v>
      </c>
      <c r="F28" s="7" t="str">
        <f t="shared" si="2"/>
        <v>'40</v>
      </c>
      <c r="G28" s="5">
        <v>2701.518817878663</v>
      </c>
      <c r="H28" s="13">
        <f t="shared" si="0"/>
        <v>3.2845612929988971E-2</v>
      </c>
      <c r="I28" s="14">
        <f t="shared" si="1"/>
        <v>67120104.534613132</v>
      </c>
      <c r="J28" s="23">
        <f t="shared" si="3"/>
        <v>45169906.227010794</v>
      </c>
      <c r="K28" s="23">
        <f t="shared" si="3"/>
        <v>30632739.537263583</v>
      </c>
      <c r="L28" s="23">
        <f t="shared" si="3"/>
        <v>20928365.862980474</v>
      </c>
    </row>
    <row r="29" spans="5:16" x14ac:dyDescent="0.3">
      <c r="E29" s="3">
        <v>2041</v>
      </c>
      <c r="F29" s="7" t="str">
        <f t="shared" si="2"/>
        <v>'41</v>
      </c>
      <c r="G29" s="5">
        <v>2716.3401499678002</v>
      </c>
      <c r="H29" s="13">
        <f t="shared" si="0"/>
        <v>3.3025813687312916E-2</v>
      </c>
      <c r="I29" s="14">
        <f t="shared" si="1"/>
        <v>67488345.300726414</v>
      </c>
      <c r="J29" s="23">
        <f t="shared" si="3"/>
        <v>44527178.143418416</v>
      </c>
      <c r="K29" s="23">
        <f t="shared" si="3"/>
        <v>29616153.669208501</v>
      </c>
      <c r="L29" s="23">
        <f t="shared" si="3"/>
        <v>19852061.39102523</v>
      </c>
    </row>
    <row r="30" spans="5:16" x14ac:dyDescent="0.3">
      <c r="E30" s="3">
        <v>2042</v>
      </c>
      <c r="F30" s="7" t="str">
        <f t="shared" si="2"/>
        <v>'42</v>
      </c>
      <c r="G30" s="5">
        <v>2733.3421437952638</v>
      </c>
      <c r="H30" s="13">
        <f t="shared" si="0"/>
        <v>3.3232527371703777E-2</v>
      </c>
      <c r="I30" s="14">
        <f t="shared" si="1"/>
        <v>67910765.309591025</v>
      </c>
      <c r="J30" s="23">
        <f t="shared" si="3"/>
        <v>43927333.970380537</v>
      </c>
      <c r="K30" s="23">
        <f t="shared" si="3"/>
        <v>28655313.233946823</v>
      </c>
      <c r="L30" s="23">
        <f t="shared" si="3"/>
        <v>18845583.50834994</v>
      </c>
    </row>
    <row r="31" spans="5:16" x14ac:dyDescent="0.3">
      <c r="E31" s="3">
        <v>2043</v>
      </c>
      <c r="F31" s="7" t="str">
        <f t="shared" si="2"/>
        <v>'43</v>
      </c>
      <c r="G31" s="5">
        <v>2747.7297674747533</v>
      </c>
      <c r="H31" s="13">
        <f t="shared" si="0"/>
        <v>3.3407455014343682E-2</v>
      </c>
      <c r="I31" s="14">
        <f t="shared" si="1"/>
        <v>68268230.450674266</v>
      </c>
      <c r="J31" s="23">
        <f t="shared" si="3"/>
        <v>43292702.331040069</v>
      </c>
      <c r="K31" s="23">
        <f t="shared" si="3"/>
        <v>27698218.822852612</v>
      </c>
      <c r="L31" s="23">
        <f t="shared" si="3"/>
        <v>17872435.761290144</v>
      </c>
    </row>
    <row r="32" spans="5:16" x14ac:dyDescent="0.3">
      <c r="E32" s="3">
        <v>2044</v>
      </c>
      <c r="F32" s="7" t="str">
        <f t="shared" si="2"/>
        <v>'44</v>
      </c>
      <c r="G32" s="5">
        <v>2766.7724695134675</v>
      </c>
      <c r="H32" s="13">
        <f t="shared" si="0"/>
        <v>3.3638980042474287E-2</v>
      </c>
      <c r="I32" s="14">
        <f t="shared" si="1"/>
        <v>68741352.511864886</v>
      </c>
      <c r="J32" s="23">
        <f t="shared" si="3"/>
        <v>42737975.966605291</v>
      </c>
      <c r="K32" s="23">
        <f t="shared" si="3"/>
        <v>26817477.790337771</v>
      </c>
      <c r="L32" s="23">
        <f t="shared" si="3"/>
        <v>16977639.45390502</v>
      </c>
    </row>
    <row r="33" spans="5:13" x14ac:dyDescent="0.3">
      <c r="E33" s="3">
        <v>2045</v>
      </c>
      <c r="F33" s="7" t="str">
        <f t="shared" si="2"/>
        <v>'45</v>
      </c>
      <c r="G33" s="5">
        <v>2785.285790982336</v>
      </c>
      <c r="H33" s="13">
        <f t="shared" si="0"/>
        <v>3.3864068754420551E-2</v>
      </c>
      <c r="I33" s="14">
        <f t="shared" si="1"/>
        <v>69201321.942412511</v>
      </c>
      <c r="J33" s="23">
        <f t="shared" si="3"/>
        <v>42180342.005266413</v>
      </c>
      <c r="K33" s="23">
        <f t="shared" si="3"/>
        <v>25958578.598784838</v>
      </c>
      <c r="L33" s="23">
        <f t="shared" si="3"/>
        <v>16123813.241641272</v>
      </c>
    </row>
    <row r="34" spans="5:13" x14ac:dyDescent="0.3">
      <c r="E34" s="3">
        <v>2046</v>
      </c>
      <c r="F34" s="7" t="str">
        <f t="shared" si="2"/>
        <v>'46</v>
      </c>
      <c r="G34" s="5">
        <v>2805.2284830053686</v>
      </c>
      <c r="H34" s="13">
        <f t="shared" si="0"/>
        <v>3.4106536043056676E-2</v>
      </c>
      <c r="I34" s="14">
        <f t="shared" si="1"/>
        <v>69696804.544432148</v>
      </c>
      <c r="J34" s="23">
        <f t="shared" si="3"/>
        <v>41649366.614712797</v>
      </c>
      <c r="K34" s="23">
        <f t="shared" si="3"/>
        <v>25138886.969256654</v>
      </c>
      <c r="L34" s="23">
        <f t="shared" si="3"/>
        <v>15320056.612594673</v>
      </c>
    </row>
    <row r="35" spans="5:13" x14ac:dyDescent="0.3">
      <c r="E35" s="3">
        <v>2047</v>
      </c>
      <c r="F35" s="7" t="str">
        <f t="shared" si="2"/>
        <v>'47</v>
      </c>
      <c r="G35" s="5">
        <v>2825.9018517142104</v>
      </c>
      <c r="H35" s="13">
        <f t="shared" si="0"/>
        <v>3.4357887046823798E-2</v>
      </c>
      <c r="I35" s="14">
        <f t="shared" si="1"/>
        <v>70210441.043884575</v>
      </c>
      <c r="J35" s="23">
        <f t="shared" si="3"/>
        <v>41133632.496783353</v>
      </c>
      <c r="K35" s="23">
        <f t="shared" si="3"/>
        <v>24350144.350242633</v>
      </c>
      <c r="L35" s="23">
        <f t="shared" si="3"/>
        <v>14559395.345585244</v>
      </c>
    </row>
    <row r="36" spans="5:13" x14ac:dyDescent="0.3">
      <c r="E36" s="3">
        <v>2048</v>
      </c>
      <c r="F36" s="7" t="str">
        <f t="shared" si="2"/>
        <v>'48</v>
      </c>
      <c r="G36" s="5">
        <v>2851.6377336739097</v>
      </c>
      <c r="H36" s="13">
        <f t="shared" si="0"/>
        <v>3.4670789112012421E-2</v>
      </c>
      <c r="I36" s="14">
        <f t="shared" si="1"/>
        <v>70849857.314463019</v>
      </c>
      <c r="J36" s="23">
        <f t="shared" si="3"/>
        <v>40694355.117648013</v>
      </c>
      <c r="K36" s="23">
        <f t="shared" si="3"/>
        <v>23626831.25777958</v>
      </c>
      <c r="L36" s="23">
        <f t="shared" si="3"/>
        <v>13860367.724418702</v>
      </c>
    </row>
    <row r="37" spans="5:13" x14ac:dyDescent="0.3">
      <c r="E37" s="3">
        <v>2049</v>
      </c>
      <c r="F37" s="7" t="str">
        <f t="shared" si="2"/>
        <v>'49</v>
      </c>
      <c r="G37" s="5">
        <v>2881.2947929970687</v>
      </c>
      <c r="H37" s="13">
        <f t="shared" si="0"/>
        <v>3.5031365645747291E-2</v>
      </c>
      <c r="I37" s="14">
        <f t="shared" si="1"/>
        <v>71586696.49869746</v>
      </c>
      <c r="J37" s="23">
        <f t="shared" si="3"/>
        <v>40311349.798674487</v>
      </c>
      <c r="K37" s="23">
        <f t="shared" si="3"/>
        <v>22954375.505459748</v>
      </c>
      <c r="L37" s="23">
        <f t="shared" si="3"/>
        <v>13211807.244778942</v>
      </c>
    </row>
    <row r="38" spans="5:13" x14ac:dyDescent="0.3">
      <c r="E38" s="3">
        <v>2050</v>
      </c>
      <c r="F38" s="7" t="str">
        <f t="shared" si="2"/>
        <v>'50</v>
      </c>
      <c r="G38" s="5">
        <v>2912.4484372703591</v>
      </c>
      <c r="H38" s="13">
        <f t="shared" si="0"/>
        <v>3.5410137962411208E-2</v>
      </c>
      <c r="I38" s="14">
        <f t="shared" si="1"/>
        <v>72360718.817705169</v>
      </c>
      <c r="J38" s="23">
        <f t="shared" si="3"/>
        <v>39948246.364915937</v>
      </c>
      <c r="K38" s="23">
        <f t="shared" si="3"/>
        <v>22310160.439474069</v>
      </c>
      <c r="L38" s="23">
        <f t="shared" si="3"/>
        <v>12598734.226138243</v>
      </c>
    </row>
    <row r="39" spans="5:13" x14ac:dyDescent="0.3">
      <c r="E39" s="3">
        <v>2051</v>
      </c>
      <c r="F39" s="7" t="str">
        <f t="shared" si="2"/>
        <v>'51</v>
      </c>
      <c r="G39" s="5">
        <v>2951.707081288856</v>
      </c>
      <c r="H39" s="13">
        <f t="shared" si="0"/>
        <v>3.5887452507493783E-2</v>
      </c>
      <c r="I39" s="14">
        <f t="shared" si="1"/>
        <v>73336112.464038461</v>
      </c>
      <c r="J39" s="23">
        <f t="shared" si="3"/>
        <v>39692875.296424046</v>
      </c>
      <c r="K39" s="23">
        <f t="shared" si="3"/>
        <v>21741242.797366619</v>
      </c>
      <c r="L39" s="23">
        <f t="shared" si="3"/>
        <v>12045811.454330878</v>
      </c>
    </row>
    <row r="40" spans="5:13" x14ac:dyDescent="0.3">
      <c r="E40" s="3">
        <v>2052</v>
      </c>
      <c r="F40" s="7" t="str">
        <f t="shared" si="2"/>
        <v>'52</v>
      </c>
      <c r="G40" s="5">
        <v>2984.2892579827749</v>
      </c>
      <c r="H40" s="13">
        <f t="shared" si="0"/>
        <v>3.6283593210650278E-2</v>
      </c>
      <c r="I40" s="14">
        <f t="shared" si="1"/>
        <v>74145627.130820721</v>
      </c>
      <c r="J40" s="23">
        <f t="shared" si="3"/>
        <v>39344139.065825909</v>
      </c>
      <c r="K40" s="23">
        <f t="shared" si="3"/>
        <v>21135799.734678749</v>
      </c>
      <c r="L40" s="23">
        <f t="shared" si="3"/>
        <v>11489413.355463041</v>
      </c>
    </row>
    <row r="41" spans="5:13" x14ac:dyDescent="0.3">
      <c r="E41" s="3">
        <v>2053</v>
      </c>
      <c r="F41" s="7" t="str">
        <f t="shared" si="2"/>
        <v>'53</v>
      </c>
      <c r="G41" s="5">
        <v>3010.5514700430504</v>
      </c>
      <c r="H41" s="13">
        <f t="shared" si="0"/>
        <v>3.6602894503800047E-2</v>
      </c>
      <c r="I41" s="14">
        <f t="shared" si="1"/>
        <v>74798120.242151335</v>
      </c>
      <c r="J41" s="23">
        <f t="shared" si="3"/>
        <v>38912131.020601839</v>
      </c>
      <c r="K41" s="23">
        <f t="shared" si="3"/>
        <v>20501728.920096852</v>
      </c>
      <c r="L41" s="23">
        <f t="shared" si="3"/>
        <v>10934454.706931168</v>
      </c>
    </row>
    <row r="42" spans="5:13" x14ac:dyDescent="0.3">
      <c r="E42" s="3">
        <v>2054</v>
      </c>
      <c r="F42" s="7" t="str">
        <f t="shared" si="2"/>
        <v>'54</v>
      </c>
      <c r="G42" s="5">
        <v>3031.7633050817822</v>
      </c>
      <c r="H42" s="13">
        <f t="shared" si="0"/>
        <v>3.6860792290262276E-2</v>
      </c>
      <c r="I42" s="14">
        <f t="shared" si="1"/>
        <v>75325135.110879377</v>
      </c>
      <c r="J42" s="23">
        <f t="shared" si="3"/>
        <v>38417940.486168817</v>
      </c>
      <c r="K42" s="23">
        <f t="shared" si="3"/>
        <v>19852096.754589066</v>
      </c>
      <c r="L42" s="23">
        <f t="shared" si="3"/>
        <v>10388204.736042406</v>
      </c>
    </row>
    <row r="43" spans="5:13" x14ac:dyDescent="0.3">
      <c r="E43" s="3">
        <v>2055</v>
      </c>
      <c r="F43" s="7" t="str">
        <f t="shared" si="2"/>
        <v>'55</v>
      </c>
      <c r="G43" s="5">
        <v>1728.0993883180199</v>
      </c>
      <c r="H43" s="13">
        <f t="shared" si="0"/>
        <v>2.1010582357451398E-2</v>
      </c>
      <c r="I43" s="14">
        <f t="shared" si="1"/>
        <v>42935185.504717864</v>
      </c>
      <c r="J43" s="23">
        <f t="shared" si="3"/>
        <v>21468778.337062772</v>
      </c>
      <c r="K43" s="23">
        <f t="shared" si="3"/>
        <v>10880440.245441617</v>
      </c>
      <c r="L43" s="23">
        <f t="shared" si="3"/>
        <v>5586091.6829174738</v>
      </c>
    </row>
    <row r="44" spans="5:13" x14ac:dyDescent="0.3">
      <c r="E44" s="3">
        <v>2056</v>
      </c>
      <c r="F44" s="7" t="str">
        <f t="shared" si="2"/>
        <v>'56</v>
      </c>
      <c r="G44" s="5">
        <v>0</v>
      </c>
      <c r="H44" s="13">
        <f t="shared" si="0"/>
        <v>0</v>
      </c>
      <c r="I44" s="14">
        <f t="shared" si="1"/>
        <v>0</v>
      </c>
      <c r="J44" s="22"/>
      <c r="K44" s="22"/>
      <c r="L44" s="22"/>
    </row>
    <row r="45" spans="5:13" x14ac:dyDescent="0.3">
      <c r="E45" s="3">
        <v>2057</v>
      </c>
      <c r="F45" s="7" t="str">
        <f t="shared" si="2"/>
        <v>'57</v>
      </c>
      <c r="G45" s="5">
        <v>0</v>
      </c>
      <c r="H45" s="13">
        <f t="shared" si="0"/>
        <v>0</v>
      </c>
      <c r="I45" s="14">
        <f t="shared" si="1"/>
        <v>0</v>
      </c>
      <c r="J45" s="26">
        <f>SUM(J14:J43)</f>
        <v>1394667382.144407</v>
      </c>
      <c r="K45" s="26">
        <f t="shared" ref="K45:L45" si="4">SUM(K14:K43)</f>
        <v>990854183.16436923</v>
      </c>
      <c r="L45" s="26">
        <f t="shared" si="4"/>
        <v>730586002.44446826</v>
      </c>
      <c r="M45" s="24" t="s">
        <v>10</v>
      </c>
    </row>
    <row r="46" spans="5:13" x14ac:dyDescent="0.3">
      <c r="E46" s="3">
        <v>2058</v>
      </c>
      <c r="F46" s="7" t="str">
        <f t="shared" si="2"/>
        <v>'58</v>
      </c>
      <c r="G46" s="5">
        <v>0</v>
      </c>
      <c r="H46" s="13">
        <f t="shared" si="0"/>
        <v>0</v>
      </c>
      <c r="I46" s="14">
        <f t="shared" si="1"/>
        <v>0</v>
      </c>
    </row>
    <row r="47" spans="5:13" x14ac:dyDescent="0.3">
      <c r="E47" s="3">
        <v>2059</v>
      </c>
      <c r="F47" s="7" t="str">
        <f t="shared" si="2"/>
        <v>'59</v>
      </c>
      <c r="G47" s="5">
        <v>0</v>
      </c>
      <c r="H47" s="13">
        <f t="shared" si="0"/>
        <v>0</v>
      </c>
      <c r="I47" s="14">
        <f t="shared" si="1"/>
        <v>0</v>
      </c>
    </row>
    <row r="48" spans="5:13" x14ac:dyDescent="0.3">
      <c r="E48" s="4">
        <v>2060</v>
      </c>
      <c r="F48" s="8" t="str">
        <f t="shared" si="2"/>
        <v>'60</v>
      </c>
      <c r="G48" s="6">
        <v>0</v>
      </c>
      <c r="H48" s="15">
        <f t="shared" si="0"/>
        <v>0</v>
      </c>
      <c r="I48" s="16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 Scott Leavitt</dc:creator>
  <cp:lastModifiedBy>Gabriel Lozada</cp:lastModifiedBy>
  <dcterms:created xsi:type="dcterms:W3CDTF">2018-03-19T16:27:03Z</dcterms:created>
  <dcterms:modified xsi:type="dcterms:W3CDTF">2018-07-16T16:12:39Z</dcterms:modified>
</cp:coreProperties>
</file>