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ddy\Documents\COMMITTE\Utah_Rivers\"/>
    </mc:Choice>
  </mc:AlternateContent>
  <bookViews>
    <workbookView xWindow="0" yWindow="0" windowWidth="17250" windowHeight="78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9" i="1"/>
  <c r="M25" i="1" l="1"/>
  <c r="N25" i="1"/>
  <c r="L25" i="1"/>
  <c r="G48" i="1" l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J22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C10" i="1"/>
  <c r="Q9" i="1"/>
  <c r="J16" i="1" s="1"/>
  <c r="G9" i="1"/>
  <c r="K8" i="1"/>
  <c r="I9" i="1" s="1"/>
  <c r="G8" i="1"/>
  <c r="C8" i="1"/>
  <c r="Q7" i="1"/>
  <c r="G7" i="1"/>
  <c r="G6" i="1"/>
  <c r="J15" i="1" l="1"/>
  <c r="J20" i="1"/>
  <c r="J21" i="1"/>
  <c r="J19" i="1"/>
  <c r="J10" i="1"/>
  <c r="J13" i="1"/>
  <c r="J17" i="1"/>
  <c r="J18" i="1"/>
  <c r="J14" i="1"/>
  <c r="J12" i="1"/>
  <c r="J9" i="1"/>
  <c r="H9" i="1" s="1"/>
  <c r="K9" i="1" s="1"/>
  <c r="J11" i="1"/>
  <c r="J23" i="1"/>
  <c r="H10" i="1" l="1"/>
  <c r="K10" i="1"/>
  <c r="I10" i="1"/>
  <c r="K11" i="1" l="1"/>
  <c r="I11" i="1"/>
  <c r="H11" i="1" s="1"/>
  <c r="K12" i="1" l="1"/>
  <c r="I12" i="1"/>
  <c r="H12" i="1" s="1"/>
  <c r="K13" i="1" l="1"/>
  <c r="I13" i="1"/>
  <c r="H13" i="1" s="1"/>
  <c r="K14" i="1" l="1"/>
  <c r="I14" i="1"/>
  <c r="H14" i="1" s="1"/>
  <c r="I15" i="1" l="1"/>
  <c r="H15" i="1" s="1"/>
  <c r="K15" i="1" s="1"/>
  <c r="I16" i="1" l="1"/>
  <c r="H16" i="1" s="1"/>
  <c r="K16" i="1" s="1"/>
  <c r="K17" i="1" l="1"/>
  <c r="I17" i="1"/>
  <c r="H17" i="1" s="1"/>
  <c r="K18" i="1" l="1"/>
  <c r="I18" i="1"/>
  <c r="H18" i="1" s="1"/>
  <c r="K19" i="1" l="1"/>
  <c r="I19" i="1"/>
  <c r="H19" i="1" s="1"/>
  <c r="K20" i="1" l="1"/>
  <c r="I20" i="1"/>
  <c r="H20" i="1" s="1"/>
  <c r="I21" i="1" l="1"/>
  <c r="H21" i="1" s="1"/>
  <c r="K21" i="1" s="1"/>
  <c r="I22" i="1" l="1"/>
  <c r="H22" i="1" s="1"/>
  <c r="K22" i="1" s="1"/>
  <c r="K23" i="1" l="1"/>
  <c r="I23" i="1"/>
  <c r="H23" i="1" s="1"/>
</calcChain>
</file>

<file path=xl/sharedStrings.xml><?xml version="1.0" encoding="utf-8"?>
<sst xmlns="http://schemas.openxmlformats.org/spreadsheetml/2006/main" count="29" uniqueCount="18">
  <si>
    <t>Principal</t>
  </si>
  <si>
    <t>Term</t>
  </si>
  <si>
    <t>Years</t>
  </si>
  <si>
    <t>Months</t>
  </si>
  <si>
    <t>Interest Rate</t>
  </si>
  <si>
    <t>per annum</t>
  </si>
  <si>
    <t>Payment</t>
  </si>
  <si>
    <t>Annual Payment</t>
  </si>
  <si>
    <t>Interest</t>
  </si>
  <si>
    <t>Balance</t>
  </si>
  <si>
    <t>2021 Dollars</t>
  </si>
  <si>
    <t>Year</t>
  </si>
  <si>
    <t>Labels</t>
  </si>
  <si>
    <t>Assumptions</t>
  </si>
  <si>
    <t>EWFB MEETING, JUNE 13, 2018</t>
  </si>
  <si>
    <t>STATE OF UTAH DEBT SERVICE</t>
  </si>
  <si>
    <t>2021 present value of payment at various interest rates</t>
  </si>
  <si>
    <t>Present value of all payments (2021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</si>
</sst>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6"/>
      <color theme="1"/>
      <name val="Arial Narrow"/>
      <family val="2"/>
    </font>
    <font>
      <b/>
      <sz val="14"/>
      <color theme="1" tint="0.499984740745262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1" applyNumberFormat="1" applyFont="1"/>
    <xf numFmtId="10" fontId="0" fillId="0" borderId="0" xfId="0" applyNumberFormat="1"/>
    <xf numFmtId="6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1" xfId="0" applyBorder="1"/>
    <xf numFmtId="164" fontId="0" fillId="0" borderId="0" xfId="1" applyNumberFormat="1" applyFont="1" applyBorder="1"/>
    <xf numFmtId="0" fontId="0" fillId="0" borderId="6" xfId="0" applyBorder="1"/>
    <xf numFmtId="0" fontId="0" fillId="0" borderId="0" xfId="0" applyBorder="1"/>
    <xf numFmtId="10" fontId="0" fillId="0" borderId="0" xfId="0" applyNumberFormat="1" applyBorder="1"/>
    <xf numFmtId="0" fontId="0" fillId="0" borderId="2" xfId="0" applyBorder="1"/>
    <xf numFmtId="6" fontId="0" fillId="0" borderId="7" xfId="0" applyNumberFormat="1" applyBorder="1"/>
    <xf numFmtId="0" fontId="0" fillId="0" borderId="8" xfId="0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6" fontId="0" fillId="0" borderId="0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7" xfId="0" applyBorder="1"/>
    <xf numFmtId="0" fontId="3" fillId="0" borderId="0" xfId="0" applyFont="1"/>
    <xf numFmtId="0" fontId="4" fillId="0" borderId="0" xfId="0" applyFont="1"/>
    <xf numFmtId="0" fontId="2" fillId="2" borderId="0" xfId="0" applyFont="1" applyFill="1" applyBorder="1" applyAlignment="1">
      <alignment horizontal="right"/>
    </xf>
    <xf numFmtId="0" fontId="5" fillId="0" borderId="0" xfId="0" applyFont="1"/>
    <xf numFmtId="6" fontId="5" fillId="0" borderId="0" xfId="0" applyNumberFormat="1" applyFont="1" applyBorder="1"/>
    <xf numFmtId="6" fontId="6" fillId="0" borderId="0" xfId="0" applyNumberFormat="1" applyFont="1"/>
    <xf numFmtId="0" fontId="6" fillId="0" borderId="0" xfId="0" applyFont="1"/>
    <xf numFmtId="9" fontId="6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GridLines="0" tabSelected="1" topLeftCell="I1" workbookViewId="0">
      <selection activeCell="L2" sqref="L2:N3"/>
    </sheetView>
  </sheetViews>
  <sheetFormatPr defaultRowHeight="16.5" x14ac:dyDescent="0.3"/>
  <cols>
    <col min="1" max="1" width="2.5703125" customWidth="1"/>
    <col min="2" max="4" width="15.5703125" customWidth="1"/>
    <col min="5" max="5" width="2.5703125" customWidth="1"/>
    <col min="6" max="6" width="14.85546875" bestFit="1" customWidth="1"/>
    <col min="7" max="7" width="14.85546875" customWidth="1"/>
    <col min="8" max="8" width="18.28515625" bestFit="1" customWidth="1"/>
    <col min="9" max="9" width="15.5703125" bestFit="1" customWidth="1"/>
    <col min="10" max="10" width="13.28515625" bestFit="1" customWidth="1"/>
    <col min="11" max="11" width="15.5703125" bestFit="1" customWidth="1"/>
    <col min="12" max="12" width="14.140625" customWidth="1"/>
    <col min="13" max="13" width="15.5703125" customWidth="1"/>
    <col min="14" max="14" width="15.28515625" customWidth="1"/>
    <col min="15" max="17" width="18" customWidth="1"/>
  </cols>
  <sheetData>
    <row r="1" spans="1:18" ht="20.25" x14ac:dyDescent="0.3">
      <c r="A1" s="27" t="s">
        <v>15</v>
      </c>
      <c r="O1" s="1"/>
    </row>
    <row r="2" spans="1:18" ht="18.75" x14ac:dyDescent="0.3">
      <c r="A2" s="28" t="s">
        <v>14</v>
      </c>
      <c r="L2" s="33" t="s">
        <v>16</v>
      </c>
      <c r="M2" s="33"/>
      <c r="N2" s="33"/>
    </row>
    <row r="3" spans="1:18" x14ac:dyDescent="0.3">
      <c r="L3" s="34">
        <v>0.02</v>
      </c>
      <c r="M3" s="34">
        <v>0.04</v>
      </c>
      <c r="N3" s="34">
        <v>0.06</v>
      </c>
    </row>
    <row r="5" spans="1:18" x14ac:dyDescent="0.3">
      <c r="B5" s="8" t="s">
        <v>13</v>
      </c>
      <c r="C5" s="9"/>
      <c r="D5" s="10"/>
      <c r="F5" s="8" t="s">
        <v>11</v>
      </c>
      <c r="G5" s="19" t="s">
        <v>12</v>
      </c>
      <c r="H5" s="20" t="s">
        <v>0</v>
      </c>
      <c r="I5" s="20" t="s">
        <v>8</v>
      </c>
      <c r="J5" s="20" t="s">
        <v>6</v>
      </c>
      <c r="K5" s="21" t="s">
        <v>9</v>
      </c>
      <c r="L5" s="29"/>
      <c r="P5" t="s">
        <v>0</v>
      </c>
      <c r="Q5" s="1">
        <v>1514697114.0288675</v>
      </c>
      <c r="R5" t="s">
        <v>10</v>
      </c>
    </row>
    <row r="6" spans="1:18" x14ac:dyDescent="0.3">
      <c r="B6" s="11" t="s">
        <v>0</v>
      </c>
      <c r="C6" s="12">
        <v>1514697114.0288675</v>
      </c>
      <c r="D6" s="13" t="s">
        <v>10</v>
      </c>
      <c r="F6" s="5">
        <v>2018</v>
      </c>
      <c r="G6" s="7" t="str">
        <f t="shared" ref="G6:G48" si="0">IF(F6&lt;&gt;"","'"&amp;RIGHT(F6,2),"")</f>
        <v>'18</v>
      </c>
      <c r="H6" s="22"/>
      <c r="I6" s="23"/>
      <c r="J6" s="22"/>
      <c r="K6" s="24"/>
      <c r="P6" t="s">
        <v>1</v>
      </c>
      <c r="Q6">
        <v>15</v>
      </c>
      <c r="R6" t="s">
        <v>2</v>
      </c>
    </row>
    <row r="7" spans="1:18" x14ac:dyDescent="0.3">
      <c r="B7" s="11" t="s">
        <v>1</v>
      </c>
      <c r="C7" s="14">
        <v>15</v>
      </c>
      <c r="D7" s="13" t="s">
        <v>2</v>
      </c>
      <c r="F7" s="5">
        <v>2019</v>
      </c>
      <c r="G7" s="7" t="str">
        <f t="shared" si="0"/>
        <v>'19</v>
      </c>
      <c r="H7" s="22"/>
      <c r="I7" s="23"/>
      <c r="J7" s="22"/>
      <c r="K7" s="24"/>
      <c r="P7" t="s">
        <v>1</v>
      </c>
      <c r="Q7">
        <f>Q6*12</f>
        <v>180</v>
      </c>
      <c r="R7" t="s">
        <v>3</v>
      </c>
    </row>
    <row r="8" spans="1:18" x14ac:dyDescent="0.3">
      <c r="B8" s="11" t="s">
        <v>1</v>
      </c>
      <c r="C8" s="14">
        <f>C7*12</f>
        <v>180</v>
      </c>
      <c r="D8" s="13" t="s">
        <v>3</v>
      </c>
      <c r="F8" s="5">
        <v>2020</v>
      </c>
      <c r="G8" s="7" t="str">
        <f t="shared" si="0"/>
        <v>'20</v>
      </c>
      <c r="H8" s="14"/>
      <c r="I8" s="14"/>
      <c r="J8" s="14"/>
      <c r="K8" s="24">
        <f>$Q$5</f>
        <v>1514697114.0288675</v>
      </c>
      <c r="P8" t="s">
        <v>4</v>
      </c>
      <c r="Q8" s="2">
        <v>0.04</v>
      </c>
      <c r="R8" t="s">
        <v>5</v>
      </c>
    </row>
    <row r="9" spans="1:18" x14ac:dyDescent="0.3">
      <c r="B9" s="11" t="s">
        <v>4</v>
      </c>
      <c r="C9" s="15">
        <v>0.04</v>
      </c>
      <c r="D9" s="13" t="s">
        <v>5</v>
      </c>
      <c r="F9" s="5">
        <v>2021</v>
      </c>
      <c r="G9" s="7" t="str">
        <f t="shared" si="0"/>
        <v>'21</v>
      </c>
      <c r="H9" s="22">
        <f>J9-I9</f>
        <v>75645640.603339106</v>
      </c>
      <c r="I9" s="23">
        <f t="shared" ref="I9:I23" si="1">K8*$Q$8</f>
        <v>60587884.561154701</v>
      </c>
      <c r="J9" s="22">
        <f t="shared" ref="J9:J23" si="2">$Q$9</f>
        <v>136233525.1644938</v>
      </c>
      <c r="K9" s="24">
        <f>K8-H9</f>
        <v>1439051473.4255283</v>
      </c>
      <c r="L9" s="31">
        <f>$J9/(1+L$3)^($F9-2021+1)</f>
        <v>133562279.57303314</v>
      </c>
      <c r="M9" s="31">
        <f>$J9/(1+M$3)^($F9-2021+1)</f>
        <v>130993774.19662865</v>
      </c>
      <c r="N9" s="31">
        <f>$J9/(1+N$3)^($F9-2021+1)</f>
        <v>128522193.55140924</v>
      </c>
      <c r="P9" t="s">
        <v>7</v>
      </c>
      <c r="Q9" s="3">
        <f>PMT(Q8,Q6,-Q5)</f>
        <v>136233525.1644938</v>
      </c>
    </row>
    <row r="10" spans="1:18" x14ac:dyDescent="0.3">
      <c r="B10" s="16" t="s">
        <v>7</v>
      </c>
      <c r="C10" s="17">
        <f>PMT(C9,C7,-C6)</f>
        <v>136233525.1644938</v>
      </c>
      <c r="D10" s="18"/>
      <c r="F10" s="5">
        <v>2022</v>
      </c>
      <c r="G10" s="7" t="str">
        <f t="shared" si="0"/>
        <v>'22</v>
      </c>
      <c r="H10" s="22">
        <f t="shared" ref="H10:H23" si="3">J10-I10</f>
        <v>78671466.227472663</v>
      </c>
      <c r="I10" s="23">
        <f t="shared" si="1"/>
        <v>57562058.937021136</v>
      </c>
      <c r="J10" s="22">
        <f t="shared" si="2"/>
        <v>136233525.1644938</v>
      </c>
      <c r="K10" s="24">
        <f t="shared" ref="K10:K23" si="4">K9-H10</f>
        <v>1360380007.1980557</v>
      </c>
      <c r="L10" s="31">
        <f t="shared" ref="L10:L23" si="5">$J10/(1+L$3)^($F10-2021+1)</f>
        <v>130943411.34611093</v>
      </c>
      <c r="M10" s="31">
        <f t="shared" ref="M10:N23" si="6">$J10/(1+M$3)^($F10-2021+1)</f>
        <v>125955552.11214292</v>
      </c>
      <c r="N10" s="31">
        <f t="shared" si="6"/>
        <v>121247352.40698984</v>
      </c>
      <c r="O10" s="3"/>
      <c r="P10" s="4"/>
      <c r="Q10" s="4"/>
    </row>
    <row r="11" spans="1:18" x14ac:dyDescent="0.3">
      <c r="F11" s="5">
        <v>2023</v>
      </c>
      <c r="G11" s="7" t="str">
        <f t="shared" si="0"/>
        <v>'23</v>
      </c>
      <c r="H11" s="22">
        <f t="shared" si="3"/>
        <v>81818324.876571566</v>
      </c>
      <c r="I11" s="23">
        <f t="shared" si="1"/>
        <v>54415200.287922233</v>
      </c>
      <c r="J11" s="22">
        <f t="shared" si="2"/>
        <v>136233525.1644938</v>
      </c>
      <c r="K11" s="24">
        <f t="shared" si="4"/>
        <v>1278561682.3214841</v>
      </c>
      <c r="L11" s="31">
        <f t="shared" si="5"/>
        <v>128375893.47657934</v>
      </c>
      <c r="M11" s="31">
        <f t="shared" si="6"/>
        <v>121111107.80013743</v>
      </c>
      <c r="N11" s="31">
        <f t="shared" si="6"/>
        <v>114384294.72357531</v>
      </c>
      <c r="O11" s="3"/>
      <c r="P11" s="4"/>
      <c r="Q11" s="4"/>
    </row>
    <row r="12" spans="1:18" x14ac:dyDescent="0.3">
      <c r="F12" s="5">
        <v>2024</v>
      </c>
      <c r="G12" s="7" t="str">
        <f t="shared" si="0"/>
        <v>'24</v>
      </c>
      <c r="H12" s="22">
        <f t="shared" si="3"/>
        <v>85091057.871634424</v>
      </c>
      <c r="I12" s="23">
        <f t="shared" si="1"/>
        <v>51142467.292859368</v>
      </c>
      <c r="J12" s="22">
        <f t="shared" si="2"/>
        <v>136233525.1644938</v>
      </c>
      <c r="K12" s="24">
        <f t="shared" si="4"/>
        <v>1193470624.4498496</v>
      </c>
      <c r="L12" s="31">
        <f t="shared" si="5"/>
        <v>125858719.09468563</v>
      </c>
      <c r="M12" s="31">
        <f t="shared" si="6"/>
        <v>116452988.2693629</v>
      </c>
      <c r="N12" s="31">
        <f t="shared" si="6"/>
        <v>107909712.00337292</v>
      </c>
      <c r="O12" s="3"/>
      <c r="P12" s="4"/>
      <c r="Q12" s="4"/>
    </row>
    <row r="13" spans="1:18" x14ac:dyDescent="0.3">
      <c r="F13" s="5">
        <v>2025</v>
      </c>
      <c r="G13" s="7" t="str">
        <f t="shared" si="0"/>
        <v>'25</v>
      </c>
      <c r="H13" s="22">
        <f t="shared" si="3"/>
        <v>88494700.186499804</v>
      </c>
      <c r="I13" s="23">
        <f t="shared" si="1"/>
        <v>47738824.977993988</v>
      </c>
      <c r="J13" s="22">
        <f t="shared" si="2"/>
        <v>136233525.1644938</v>
      </c>
      <c r="K13" s="24">
        <f t="shared" si="4"/>
        <v>1104975924.2633498</v>
      </c>
      <c r="L13" s="31">
        <f t="shared" si="5"/>
        <v>123390901.07322119</v>
      </c>
      <c r="M13" s="31">
        <f t="shared" si="6"/>
        <v>111974027.1820797</v>
      </c>
      <c r="N13" s="31">
        <f t="shared" si="6"/>
        <v>101801615.09752162</v>
      </c>
      <c r="O13" s="3"/>
      <c r="P13" s="4"/>
      <c r="Q13" s="4"/>
    </row>
    <row r="14" spans="1:18" x14ac:dyDescent="0.3">
      <c r="F14" s="5">
        <v>2026</v>
      </c>
      <c r="G14" s="7" t="str">
        <f t="shared" si="0"/>
        <v>'26</v>
      </c>
      <c r="H14" s="22">
        <f t="shared" si="3"/>
        <v>92034488.193959802</v>
      </c>
      <c r="I14" s="23">
        <f t="shared" si="1"/>
        <v>44199036.970533989</v>
      </c>
      <c r="J14" s="22">
        <f t="shared" si="2"/>
        <v>136233525.1644938</v>
      </c>
      <c r="K14" s="24">
        <f t="shared" si="4"/>
        <v>1012941436.0693899</v>
      </c>
      <c r="L14" s="31">
        <f t="shared" si="5"/>
        <v>120971471.64041293</v>
      </c>
      <c r="M14" s="31">
        <f t="shared" si="6"/>
        <v>107667333.82892279</v>
      </c>
      <c r="N14" s="31">
        <f t="shared" si="6"/>
        <v>96039259.525963783</v>
      </c>
      <c r="O14" s="3"/>
      <c r="P14" s="4"/>
      <c r="Q14" s="4"/>
    </row>
    <row r="15" spans="1:18" x14ac:dyDescent="0.3">
      <c r="F15" s="5">
        <v>2027</v>
      </c>
      <c r="G15" s="7" t="str">
        <f t="shared" si="0"/>
        <v>'27</v>
      </c>
      <c r="H15" s="22">
        <f t="shared" si="3"/>
        <v>95715867.721718192</v>
      </c>
      <c r="I15" s="23">
        <f t="shared" si="1"/>
        <v>40517657.4427756</v>
      </c>
      <c r="J15" s="22">
        <f t="shared" si="2"/>
        <v>136233525.1644938</v>
      </c>
      <c r="K15" s="24">
        <f t="shared" si="4"/>
        <v>917225568.34767175</v>
      </c>
      <c r="L15" s="31">
        <f t="shared" si="5"/>
        <v>118599482.00040486</v>
      </c>
      <c r="M15" s="31">
        <f t="shared" si="6"/>
        <v>103526282.52781038</v>
      </c>
      <c r="N15" s="31">
        <f t="shared" si="6"/>
        <v>90603075.024494126</v>
      </c>
      <c r="O15" s="3"/>
      <c r="P15" s="4"/>
      <c r="Q15" s="4"/>
    </row>
    <row r="16" spans="1:18" x14ac:dyDescent="0.3">
      <c r="F16" s="5">
        <v>2028</v>
      </c>
      <c r="G16" s="7" t="str">
        <f t="shared" si="0"/>
        <v>'28</v>
      </c>
      <c r="H16" s="22">
        <f t="shared" si="3"/>
        <v>99544502.430586934</v>
      </c>
      <c r="I16" s="23">
        <f t="shared" si="1"/>
        <v>36689022.733906873</v>
      </c>
      <c r="J16" s="22">
        <f t="shared" si="2"/>
        <v>136233525.1644938</v>
      </c>
      <c r="K16" s="24">
        <f t="shared" si="4"/>
        <v>817681065.91708481</v>
      </c>
      <c r="L16" s="31">
        <f t="shared" si="5"/>
        <v>116274001.96118122</v>
      </c>
      <c r="M16" s="31">
        <f t="shared" si="6"/>
        <v>99544502.430586889</v>
      </c>
      <c r="N16" s="31">
        <f t="shared" si="6"/>
        <v>85474599.079711452</v>
      </c>
      <c r="O16" s="3"/>
      <c r="P16" s="4"/>
      <c r="Q16" s="4"/>
    </row>
    <row r="17" spans="6:17" x14ac:dyDescent="0.3">
      <c r="F17" s="5">
        <v>2029</v>
      </c>
      <c r="G17" s="7" t="str">
        <f t="shared" si="0"/>
        <v>'29</v>
      </c>
      <c r="H17" s="22">
        <f t="shared" si="3"/>
        <v>103526282.52781041</v>
      </c>
      <c r="I17" s="23">
        <f t="shared" si="1"/>
        <v>32707242.636683393</v>
      </c>
      <c r="J17" s="22">
        <f t="shared" si="2"/>
        <v>136233525.1644938</v>
      </c>
      <c r="K17" s="24">
        <f t="shared" si="4"/>
        <v>714154783.38927436</v>
      </c>
      <c r="L17" s="31">
        <f t="shared" si="5"/>
        <v>113994119.56978551</v>
      </c>
      <c r="M17" s="31">
        <f t="shared" si="6"/>
        <v>95715867.721718147</v>
      </c>
      <c r="N17" s="31">
        <f t="shared" si="6"/>
        <v>80636414.226142883</v>
      </c>
      <c r="O17" s="3"/>
      <c r="P17" s="4"/>
      <c r="Q17" s="4"/>
    </row>
    <row r="18" spans="6:17" x14ac:dyDescent="0.3">
      <c r="F18" s="5">
        <v>2030</v>
      </c>
      <c r="G18" s="7" t="str">
        <f t="shared" si="0"/>
        <v>'30</v>
      </c>
      <c r="H18" s="22">
        <f t="shared" si="3"/>
        <v>107667333.82892282</v>
      </c>
      <c r="I18" s="23">
        <f t="shared" si="1"/>
        <v>28566191.335570976</v>
      </c>
      <c r="J18" s="22">
        <f t="shared" si="2"/>
        <v>136233525.1644938</v>
      </c>
      <c r="K18" s="24">
        <f t="shared" si="4"/>
        <v>606487449.56035149</v>
      </c>
      <c r="L18" s="31">
        <f t="shared" si="5"/>
        <v>111758940.75469168</v>
      </c>
      <c r="M18" s="31">
        <f t="shared" si="6"/>
        <v>92034488.193959758</v>
      </c>
      <c r="N18" s="31">
        <f t="shared" si="6"/>
        <v>76072088.892587617</v>
      </c>
      <c r="O18" s="3"/>
      <c r="P18" s="4"/>
      <c r="Q18" s="4"/>
    </row>
    <row r="19" spans="6:17" x14ac:dyDescent="0.3">
      <c r="F19" s="5">
        <v>2031</v>
      </c>
      <c r="G19" s="7" t="str">
        <f t="shared" si="0"/>
        <v>'31</v>
      </c>
      <c r="H19" s="22">
        <f t="shared" si="3"/>
        <v>111974027.18207973</v>
      </c>
      <c r="I19" s="23">
        <f t="shared" si="1"/>
        <v>24259497.982414059</v>
      </c>
      <c r="J19" s="22">
        <f t="shared" si="2"/>
        <v>136233525.1644938</v>
      </c>
      <c r="K19" s="24">
        <f t="shared" si="4"/>
        <v>494513422.37827176</v>
      </c>
      <c r="L19" s="31">
        <f t="shared" si="5"/>
        <v>109567588.97518794</v>
      </c>
      <c r="M19" s="31">
        <f t="shared" si="6"/>
        <v>88494700.186499774</v>
      </c>
      <c r="N19" s="31">
        <f t="shared" si="6"/>
        <v>71766121.596780762</v>
      </c>
      <c r="O19" s="3"/>
      <c r="P19" s="4"/>
      <c r="Q19" s="4"/>
    </row>
    <row r="20" spans="6:17" x14ac:dyDescent="0.3">
      <c r="F20" s="5">
        <v>2032</v>
      </c>
      <c r="G20" s="7" t="str">
        <f t="shared" si="0"/>
        <v>'32</v>
      </c>
      <c r="H20" s="22">
        <f t="shared" si="3"/>
        <v>116452988.26936293</v>
      </c>
      <c r="I20" s="23">
        <f t="shared" si="1"/>
        <v>19780536.895130869</v>
      </c>
      <c r="J20" s="22">
        <f t="shared" si="2"/>
        <v>136233525.1644938</v>
      </c>
      <c r="K20" s="24">
        <f t="shared" si="4"/>
        <v>378060434.10890883</v>
      </c>
      <c r="L20" s="31">
        <f t="shared" si="5"/>
        <v>107419204.87763521</v>
      </c>
      <c r="M20" s="31">
        <f t="shared" si="6"/>
        <v>85091057.871634379</v>
      </c>
      <c r="N20" s="31">
        <f t="shared" si="6"/>
        <v>67703888.298849761</v>
      </c>
      <c r="O20" s="3"/>
      <c r="P20" s="4"/>
      <c r="Q20" s="4"/>
    </row>
    <row r="21" spans="6:17" x14ac:dyDescent="0.3">
      <c r="F21" s="5">
        <v>2033</v>
      </c>
      <c r="G21" s="7" t="str">
        <f t="shared" si="0"/>
        <v>'33</v>
      </c>
      <c r="H21" s="22">
        <f t="shared" si="3"/>
        <v>121111107.80013745</v>
      </c>
      <c r="I21" s="23">
        <f t="shared" si="1"/>
        <v>15122417.364356354</v>
      </c>
      <c r="J21" s="22">
        <f t="shared" si="2"/>
        <v>136233525.1644938</v>
      </c>
      <c r="K21" s="24">
        <f t="shared" si="4"/>
        <v>256949326.30877137</v>
      </c>
      <c r="L21" s="31">
        <f t="shared" si="5"/>
        <v>105312945.9584659</v>
      </c>
      <c r="M21" s="31">
        <f t="shared" si="6"/>
        <v>81818324.876571521</v>
      </c>
      <c r="N21" s="31">
        <f t="shared" si="6"/>
        <v>63871592.73476392</v>
      </c>
    </row>
    <row r="22" spans="6:17" x14ac:dyDescent="0.3">
      <c r="F22" s="5">
        <v>2034</v>
      </c>
      <c r="G22" s="7" t="str">
        <f t="shared" si="0"/>
        <v>'34</v>
      </c>
      <c r="H22" s="22">
        <f t="shared" si="3"/>
        <v>125955552.11214295</v>
      </c>
      <c r="I22" s="23">
        <f t="shared" si="1"/>
        <v>10277973.052350855</v>
      </c>
      <c r="J22" s="22">
        <f t="shared" si="2"/>
        <v>136233525.1644938</v>
      </c>
      <c r="K22" s="24">
        <f t="shared" si="4"/>
        <v>130993774.19662842</v>
      </c>
      <c r="L22" s="31">
        <f t="shared" si="5"/>
        <v>103247986.23379008</v>
      </c>
      <c r="M22" s="31">
        <f t="shared" si="6"/>
        <v>78671466.227472618</v>
      </c>
      <c r="N22" s="31">
        <f t="shared" si="6"/>
        <v>60256219.561098047</v>
      </c>
    </row>
    <row r="23" spans="6:17" x14ac:dyDescent="0.3">
      <c r="F23" s="5">
        <v>2035</v>
      </c>
      <c r="G23" s="7" t="str">
        <f t="shared" si="0"/>
        <v>'35</v>
      </c>
      <c r="H23" s="22">
        <f t="shared" si="3"/>
        <v>130993774.19662866</v>
      </c>
      <c r="I23" s="23">
        <f t="shared" si="1"/>
        <v>5239750.9678651374</v>
      </c>
      <c r="J23" s="22">
        <f t="shared" si="2"/>
        <v>136233525.1644938</v>
      </c>
      <c r="K23" s="24">
        <f t="shared" si="4"/>
        <v>-2.384185791015625E-7</v>
      </c>
      <c r="L23" s="31">
        <f t="shared" si="5"/>
        <v>101223515.91548051</v>
      </c>
      <c r="M23" s="31">
        <f t="shared" si="6"/>
        <v>75645640.603339061</v>
      </c>
      <c r="N23" s="31">
        <f t="shared" si="6"/>
        <v>56845490.151979268</v>
      </c>
    </row>
    <row r="24" spans="6:17" x14ac:dyDescent="0.3">
      <c r="F24" s="5">
        <v>2036</v>
      </c>
      <c r="G24" s="7" t="str">
        <f t="shared" si="0"/>
        <v>'36</v>
      </c>
      <c r="H24" s="22"/>
      <c r="I24" s="23"/>
      <c r="J24" s="22"/>
      <c r="K24" s="24"/>
      <c r="L24" s="30"/>
      <c r="M24" s="30"/>
      <c r="N24" s="30"/>
    </row>
    <row r="25" spans="6:17" x14ac:dyDescent="0.3">
      <c r="F25" s="5">
        <v>2037</v>
      </c>
      <c r="G25" s="7" t="str">
        <f t="shared" si="0"/>
        <v>'37</v>
      </c>
      <c r="H25" s="14"/>
      <c r="I25" s="14"/>
      <c r="J25" s="14"/>
      <c r="K25" s="13"/>
      <c r="L25" s="32">
        <f>SUM(L9:L23)</f>
        <v>1750500462.4506662</v>
      </c>
      <c r="M25" s="32">
        <f t="shared" ref="M25:N25" si="7">SUM(M9:M23)</f>
        <v>1514697114.0288668</v>
      </c>
      <c r="N25" s="32">
        <f t="shared" si="7"/>
        <v>1323133916.8752406</v>
      </c>
      <c r="O25" s="33" t="s">
        <v>17</v>
      </c>
    </row>
    <row r="26" spans="6:17" x14ac:dyDescent="0.3">
      <c r="F26" s="5">
        <v>2038</v>
      </c>
      <c r="G26" s="7" t="str">
        <f t="shared" si="0"/>
        <v>'38</v>
      </c>
      <c r="H26" s="14"/>
      <c r="I26" s="14"/>
      <c r="J26" s="14"/>
      <c r="K26" s="13"/>
    </row>
    <row r="27" spans="6:17" x14ac:dyDescent="0.3">
      <c r="F27" s="5">
        <v>2039</v>
      </c>
      <c r="G27" s="7" t="str">
        <f t="shared" si="0"/>
        <v>'39</v>
      </c>
      <c r="H27" s="14"/>
      <c r="I27" s="14"/>
      <c r="J27" s="14"/>
      <c r="K27" s="13"/>
    </row>
    <row r="28" spans="6:17" x14ac:dyDescent="0.3">
      <c r="F28" s="5">
        <v>2040</v>
      </c>
      <c r="G28" s="7" t="str">
        <f t="shared" si="0"/>
        <v>'40</v>
      </c>
      <c r="H28" s="14"/>
      <c r="I28" s="14"/>
      <c r="J28" s="14"/>
      <c r="K28" s="13"/>
    </row>
    <row r="29" spans="6:17" x14ac:dyDescent="0.3">
      <c r="F29" s="5">
        <v>2041</v>
      </c>
      <c r="G29" s="7" t="str">
        <f t="shared" si="0"/>
        <v>'41</v>
      </c>
      <c r="H29" s="14"/>
      <c r="I29" s="14"/>
      <c r="J29" s="14"/>
      <c r="K29" s="13"/>
    </row>
    <row r="30" spans="6:17" x14ac:dyDescent="0.3">
      <c r="F30" s="5">
        <v>2042</v>
      </c>
      <c r="G30" s="7" t="str">
        <f t="shared" si="0"/>
        <v>'42</v>
      </c>
      <c r="H30" s="14"/>
      <c r="I30" s="14"/>
      <c r="J30" s="14"/>
      <c r="K30" s="13"/>
    </row>
    <row r="31" spans="6:17" x14ac:dyDescent="0.3">
      <c r="F31" s="5">
        <v>2043</v>
      </c>
      <c r="G31" s="7" t="str">
        <f t="shared" si="0"/>
        <v>'43</v>
      </c>
      <c r="H31" s="14"/>
      <c r="I31" s="14"/>
      <c r="J31" s="14"/>
      <c r="K31" s="13"/>
    </row>
    <row r="32" spans="6:17" x14ac:dyDescent="0.3">
      <c r="F32" s="5">
        <v>2044</v>
      </c>
      <c r="G32" s="7" t="str">
        <f t="shared" si="0"/>
        <v>'44</v>
      </c>
      <c r="H32" s="14"/>
      <c r="I32" s="14"/>
      <c r="J32" s="14"/>
      <c r="K32" s="13"/>
    </row>
    <row r="33" spans="6:11" x14ac:dyDescent="0.3">
      <c r="F33" s="5">
        <v>2045</v>
      </c>
      <c r="G33" s="7" t="str">
        <f t="shared" si="0"/>
        <v>'45</v>
      </c>
      <c r="H33" s="14"/>
      <c r="I33" s="14"/>
      <c r="J33" s="14"/>
      <c r="K33" s="13"/>
    </row>
    <row r="34" spans="6:11" x14ac:dyDescent="0.3">
      <c r="F34" s="5">
        <v>2046</v>
      </c>
      <c r="G34" s="7" t="str">
        <f t="shared" si="0"/>
        <v>'46</v>
      </c>
      <c r="H34" s="14"/>
      <c r="I34" s="14"/>
      <c r="J34" s="14"/>
      <c r="K34" s="13"/>
    </row>
    <row r="35" spans="6:11" x14ac:dyDescent="0.3">
      <c r="F35" s="5">
        <v>2047</v>
      </c>
      <c r="G35" s="7" t="str">
        <f t="shared" si="0"/>
        <v>'47</v>
      </c>
      <c r="H35" s="14"/>
      <c r="I35" s="14"/>
      <c r="J35" s="14"/>
      <c r="K35" s="13"/>
    </row>
    <row r="36" spans="6:11" x14ac:dyDescent="0.3">
      <c r="F36" s="5">
        <v>2048</v>
      </c>
      <c r="G36" s="7" t="str">
        <f t="shared" si="0"/>
        <v>'48</v>
      </c>
      <c r="H36" s="14"/>
      <c r="I36" s="14"/>
      <c r="J36" s="14"/>
      <c r="K36" s="13"/>
    </row>
    <row r="37" spans="6:11" x14ac:dyDescent="0.3">
      <c r="F37" s="5">
        <v>2049</v>
      </c>
      <c r="G37" s="7" t="str">
        <f t="shared" si="0"/>
        <v>'49</v>
      </c>
      <c r="H37" s="14"/>
      <c r="I37" s="14"/>
      <c r="J37" s="14"/>
      <c r="K37" s="13"/>
    </row>
    <row r="38" spans="6:11" x14ac:dyDescent="0.3">
      <c r="F38" s="5">
        <v>2050</v>
      </c>
      <c r="G38" s="7" t="str">
        <f t="shared" si="0"/>
        <v>'50</v>
      </c>
      <c r="H38" s="14"/>
      <c r="I38" s="14"/>
      <c r="J38" s="14"/>
      <c r="K38" s="13"/>
    </row>
    <row r="39" spans="6:11" x14ac:dyDescent="0.3">
      <c r="F39" s="5">
        <v>2051</v>
      </c>
      <c r="G39" s="7" t="str">
        <f t="shared" si="0"/>
        <v>'51</v>
      </c>
      <c r="H39" s="14"/>
      <c r="I39" s="14"/>
      <c r="J39" s="14"/>
      <c r="K39" s="13"/>
    </row>
    <row r="40" spans="6:11" x14ac:dyDescent="0.3">
      <c r="F40" s="5">
        <v>2052</v>
      </c>
      <c r="G40" s="7" t="str">
        <f t="shared" si="0"/>
        <v>'52</v>
      </c>
      <c r="H40" s="14"/>
      <c r="I40" s="14"/>
      <c r="J40" s="14"/>
      <c r="K40" s="13"/>
    </row>
    <row r="41" spans="6:11" x14ac:dyDescent="0.3">
      <c r="F41" s="5">
        <v>2053</v>
      </c>
      <c r="G41" s="7" t="str">
        <f t="shared" si="0"/>
        <v>'53</v>
      </c>
      <c r="H41" s="14"/>
      <c r="I41" s="14"/>
      <c r="J41" s="14"/>
      <c r="K41" s="13"/>
    </row>
    <row r="42" spans="6:11" x14ac:dyDescent="0.3">
      <c r="F42" s="5">
        <v>2054</v>
      </c>
      <c r="G42" s="7" t="str">
        <f t="shared" si="0"/>
        <v>'54</v>
      </c>
      <c r="H42" s="14"/>
      <c r="I42" s="14"/>
      <c r="J42" s="14"/>
      <c r="K42" s="13"/>
    </row>
    <row r="43" spans="6:11" x14ac:dyDescent="0.3">
      <c r="F43" s="5">
        <v>2055</v>
      </c>
      <c r="G43" s="7" t="str">
        <f t="shared" si="0"/>
        <v>'55</v>
      </c>
      <c r="H43" s="14"/>
      <c r="I43" s="14"/>
      <c r="J43" s="14"/>
      <c r="K43" s="13"/>
    </row>
    <row r="44" spans="6:11" x14ac:dyDescent="0.3">
      <c r="F44" s="5">
        <v>2056</v>
      </c>
      <c r="G44" s="7" t="str">
        <f t="shared" si="0"/>
        <v>'56</v>
      </c>
      <c r="H44" s="14"/>
      <c r="I44" s="14"/>
      <c r="J44" s="14"/>
      <c r="K44" s="13"/>
    </row>
    <row r="45" spans="6:11" x14ac:dyDescent="0.3">
      <c r="F45" s="5">
        <v>2057</v>
      </c>
      <c r="G45" s="7" t="str">
        <f t="shared" si="0"/>
        <v>'57</v>
      </c>
      <c r="H45" s="14"/>
      <c r="I45" s="14"/>
      <c r="J45" s="14"/>
      <c r="K45" s="13"/>
    </row>
    <row r="46" spans="6:11" x14ac:dyDescent="0.3">
      <c r="F46" s="5">
        <v>2058</v>
      </c>
      <c r="G46" s="7" t="str">
        <f t="shared" si="0"/>
        <v>'58</v>
      </c>
      <c r="H46" s="14"/>
      <c r="I46" s="14"/>
      <c r="J46" s="14"/>
      <c r="K46" s="13"/>
    </row>
    <row r="47" spans="6:11" x14ac:dyDescent="0.3">
      <c r="F47" s="5">
        <v>2059</v>
      </c>
      <c r="G47" s="7" t="str">
        <f t="shared" si="0"/>
        <v>'59</v>
      </c>
      <c r="H47" s="14"/>
      <c r="I47" s="14"/>
      <c r="J47" s="14"/>
      <c r="K47" s="13"/>
    </row>
    <row r="48" spans="6:11" x14ac:dyDescent="0.3">
      <c r="F48" s="6">
        <v>2060</v>
      </c>
      <c r="G48" s="25" t="str">
        <f t="shared" si="0"/>
        <v>'60</v>
      </c>
      <c r="H48" s="26"/>
      <c r="I48" s="26"/>
      <c r="J48" s="26"/>
      <c r="K4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Scott Leavitt</dc:creator>
  <cp:lastModifiedBy>Gabriel Lozada</cp:lastModifiedBy>
  <dcterms:created xsi:type="dcterms:W3CDTF">2018-03-19T16:27:03Z</dcterms:created>
  <dcterms:modified xsi:type="dcterms:W3CDTF">2018-07-16T16:11:38Z</dcterms:modified>
</cp:coreProperties>
</file>